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CMMIAndAgile\AgileProject\Documentation\Day1_7\"/>
    </mc:Choice>
  </mc:AlternateContent>
  <bookViews>
    <workbookView xWindow="0" yWindow="0" windowWidth="20490" windowHeight="7755"/>
  </bookViews>
  <sheets>
    <sheet name="Issues Log" sheetId="1" r:id="rId1"/>
    <sheet name="Iteration 1" sheetId="2" r:id="rId2"/>
    <sheet name="Iteration 1 BurnDown" sheetId="3"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 i="2" l="1"/>
  <c r="U5" i="3"/>
  <c r="U6" i="3"/>
  <c r="U2" i="3"/>
  <c r="H10" i="2"/>
  <c r="H8" i="2"/>
  <c r="H5" i="2"/>
  <c r="H7" i="2" s="1"/>
  <c r="H9" i="2" s="1"/>
  <c r="L2" i="3"/>
  <c r="L3" i="3" s="1"/>
  <c r="L4" i="3" s="1"/>
  <c r="L5" i="3" s="1"/>
  <c r="L6" i="3" s="1"/>
  <c r="L7" i="3" s="1"/>
  <c r="L8" i="3" s="1"/>
  <c r="C3" i="2"/>
  <c r="C4" i="2"/>
  <c r="C5" i="2"/>
  <c r="C6" i="2"/>
  <c r="C7" i="2"/>
  <c r="C8" i="2"/>
  <c r="C9" i="2"/>
  <c r="C2" i="2"/>
  <c r="D4" i="2"/>
  <c r="B4" i="2"/>
  <c r="D3" i="2"/>
  <c r="D5" i="2"/>
  <c r="D6" i="2"/>
  <c r="D7" i="2"/>
  <c r="D8" i="2"/>
  <c r="D9" i="2"/>
  <c r="D10" i="2"/>
  <c r="D11" i="2"/>
  <c r="D2" i="2"/>
  <c r="B3" i="2"/>
  <c r="B5" i="2"/>
  <c r="B6" i="2"/>
  <c r="B7" i="2"/>
  <c r="B8" i="2"/>
  <c r="B9" i="2"/>
  <c r="B10" i="2"/>
  <c r="B11" i="2"/>
  <c r="B2" i="2"/>
  <c r="U8" i="3" l="1"/>
  <c r="U4" i="3"/>
  <c r="U7" i="3"/>
  <c r="U3" i="3"/>
  <c r="C13" i="2"/>
  <c r="S2" i="3"/>
  <c r="M2" i="3" s="1"/>
  <c r="D2" i="3" s="1"/>
  <c r="S6" i="3"/>
  <c r="M6" i="3" s="1"/>
  <c r="D6" i="3" s="1"/>
  <c r="A1" i="1"/>
  <c r="S3" i="3" l="1"/>
  <c r="M3" i="3" s="1"/>
  <c r="D3" i="3" s="1"/>
  <c r="S5" i="3"/>
  <c r="M5" i="3" s="1"/>
  <c r="D5" i="3" s="1"/>
  <c r="S8" i="3"/>
  <c r="M8" i="3" s="1"/>
  <c r="D8" i="3" s="1"/>
  <c r="S4" i="3"/>
  <c r="M4" i="3" s="1"/>
  <c r="D4" i="3" s="1"/>
  <c r="S7" i="3"/>
  <c r="M7" i="3" s="1"/>
  <c r="D7" i="3" s="1"/>
  <c r="R2" i="3" l="1"/>
  <c r="N2" i="3" s="1"/>
  <c r="O2" i="3" s="1"/>
  <c r="T3" i="3"/>
  <c r="T7" i="3"/>
  <c r="T4" i="3"/>
  <c r="C4" i="3" s="1"/>
  <c r="T8" i="3"/>
  <c r="C8" i="3" s="1"/>
  <c r="T5" i="3"/>
  <c r="C5" i="3" s="1"/>
  <c r="T2" i="3"/>
  <c r="C2" i="3" s="1"/>
  <c r="T6" i="3"/>
  <c r="C7" i="3" l="1"/>
  <c r="C3" i="3"/>
  <c r="R3" i="3"/>
  <c r="N3" i="3" s="1"/>
  <c r="O3" i="3" s="1"/>
  <c r="R5" i="3"/>
  <c r="N5" i="3" s="1"/>
  <c r="O5" i="3" s="1"/>
  <c r="C6" i="3"/>
  <c r="R6" i="3"/>
  <c r="N6" i="3" s="1"/>
  <c r="O6" i="3" s="1"/>
  <c r="R8" i="3"/>
  <c r="N8" i="3" s="1"/>
  <c r="O8" i="3" s="1"/>
  <c r="R7" i="3"/>
  <c r="N7" i="3" s="1"/>
  <c r="O7" i="3" s="1"/>
  <c r="R4" i="3"/>
  <c r="N4" i="3" s="1"/>
  <c r="O4" i="3" s="1"/>
</calcChain>
</file>

<file path=xl/sharedStrings.xml><?xml version="1.0" encoding="utf-8"?>
<sst xmlns="http://schemas.openxmlformats.org/spreadsheetml/2006/main" count="83" uniqueCount="75">
  <si>
    <t>Task Description</t>
  </si>
  <si>
    <t>Task Holder</t>
  </si>
  <si>
    <t>Esitmation (In Days)</t>
  </si>
  <si>
    <t>Priority</t>
  </si>
  <si>
    <t>Task Status</t>
  </si>
  <si>
    <t>Comments</t>
  </si>
  <si>
    <t xml:space="preserve">Code we need to create so that we can read the xml file recursively. This mock code should be able to read any valid xml file. </t>
  </si>
  <si>
    <t>Code to check if xml file is valid.</t>
  </si>
  <si>
    <t>Need to develop code to check if the provided xml file is valid XML file as per industry standards.</t>
  </si>
  <si>
    <t>Logger</t>
  </si>
  <si>
    <t xml:space="preserve">Need a utility to log errors. This can be taken from any open source, or can be developed. If client is already using it we need to conform and take the same plugin. </t>
  </si>
  <si>
    <t>A standard wrapper code to hold the xml data.</t>
  </si>
  <si>
    <t>Need to finalize the architecture to hold all the data which is been read from xml files.</t>
  </si>
  <si>
    <t>The code need to be developed for searching the required keys, attributes, xml elements, element's xml data, inner text of xml element. Client is using 4.5 version we contains linq and lambda as well, so we should use the same for searching utility.</t>
  </si>
  <si>
    <t>Utility to query the data kept in the memory.</t>
  </si>
  <si>
    <t>Code to read xml file recursively.</t>
  </si>
  <si>
    <t>Project set up for mock demo</t>
  </si>
  <si>
    <t>Creation of project for demo and the same will be taken further to establish the plugin.</t>
  </si>
  <si>
    <t>Discussion with client and taking client's opinion</t>
  </si>
  <si>
    <t>Client interest need here what will be the best possible search he is looking for.</t>
  </si>
  <si>
    <t>QA verification for task 2</t>
  </si>
  <si>
    <t>Verify the task 2 is running fine.</t>
  </si>
  <si>
    <t>QA verification for task 3</t>
  </si>
  <si>
    <t>Verify whether task 3 reading and displaying the correct data.</t>
  </si>
  <si>
    <t>QA Build Release</t>
  </si>
  <si>
    <t>QC Testing for task 2 &amp; 3 and raising bug(s) if any.</t>
  </si>
  <si>
    <t>QA Bug(s) fixing if any</t>
  </si>
  <si>
    <t>QA Build Release After Bug fixing.</t>
  </si>
  <si>
    <t>QC Re-Testing for task 2 &amp; 3 along with bugs and making demo ready.</t>
  </si>
  <si>
    <t>After verfication releasing build</t>
  </si>
  <si>
    <t>Testing</t>
  </si>
  <si>
    <t>Bug fixing</t>
  </si>
  <si>
    <t>Re-testing</t>
  </si>
  <si>
    <t>Version 1.0.0.1 release.</t>
  </si>
  <si>
    <t>TaskId</t>
  </si>
  <si>
    <t>Task</t>
  </si>
  <si>
    <t>Esitmate</t>
  </si>
  <si>
    <t>Status</t>
  </si>
  <si>
    <t>Start Date</t>
  </si>
  <si>
    <t>End Date</t>
  </si>
  <si>
    <t>Efficiency Factor</t>
  </si>
  <si>
    <t>No. of working days</t>
  </si>
  <si>
    <t>Days used for backlog</t>
  </si>
  <si>
    <t>Days</t>
  </si>
  <si>
    <t>Total Days to release Version 1.0.0.1</t>
  </si>
  <si>
    <t>Work Day</t>
  </si>
  <si>
    <t>Work Days</t>
  </si>
  <si>
    <t>Ideal Remaining effort</t>
  </si>
  <si>
    <t>Developer 1 Task Completed</t>
  </si>
  <si>
    <t>Developer 2 Task Completed</t>
  </si>
  <si>
    <t>Total Task Completed</t>
  </si>
  <si>
    <t>Actual Remaining Task</t>
  </si>
  <si>
    <t>Man Days Used</t>
  </si>
  <si>
    <t>Calculated Efficency Factor</t>
  </si>
  <si>
    <t>QA 1 Testing and Fixing</t>
  </si>
  <si>
    <t>QA 2 Testing and Fixing</t>
  </si>
  <si>
    <t>QC Testing &amp; Finding Bugs</t>
  </si>
  <si>
    <t>QC Testing &amp; Releasing</t>
  </si>
  <si>
    <t>Actual Remaining Task (For Chart)</t>
  </si>
  <si>
    <t>QA Bug Fixing</t>
  </si>
  <si>
    <t>BackLogs In Days</t>
  </si>
  <si>
    <t>Esitimate Days</t>
  </si>
  <si>
    <t>Backlogs as per efficency</t>
  </si>
  <si>
    <t>Actual Working Days</t>
  </si>
  <si>
    <t>User Story (Task)</t>
  </si>
  <si>
    <t>dev 2</t>
  </si>
  <si>
    <t>dev 1</t>
  </si>
  <si>
    <t>not assigned</t>
  </si>
  <si>
    <t>dev 1 &amp; 2</t>
  </si>
  <si>
    <t>QC 1</t>
  </si>
  <si>
    <t>No. of Developer &amp; QC</t>
  </si>
  <si>
    <t>No. of days for Development &amp; QC</t>
  </si>
  <si>
    <t>Actual Development &amp; QC Days</t>
  </si>
  <si>
    <t>Backlog as per effiency</t>
  </si>
  <si>
    <t>Calculated Available or Assign Time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</si>
</sst>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0"/>
      <name val="Calibri"/>
      <family val="2"/>
      <scheme val="minor"/>
    </font>
    <font>
      <b/>
      <sz val="11"/>
      <color theme="1"/>
      <name val="Calibri"/>
      <family val="2"/>
      <scheme val="minor"/>
    </font>
    <font>
      <b/>
      <sz val="11"/>
      <color rgb="FFFF0000"/>
      <name val="Calibri"/>
      <family val="2"/>
      <scheme val="minor"/>
    </font>
    <font>
      <b/>
      <sz val="11"/>
      <color theme="9" tint="-0.499984740745262"/>
      <name val="Calibri"/>
      <family val="2"/>
      <scheme val="minor"/>
    </font>
  </fonts>
  <fills count="6">
    <fill>
      <patternFill patternType="none"/>
    </fill>
    <fill>
      <patternFill patternType="gray125"/>
    </fill>
    <fill>
      <patternFill patternType="solid">
        <fgColor theme="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5" tint="0.79998168889431442"/>
        <bgColor indexed="64"/>
      </patternFill>
    </fill>
  </fills>
  <borders count="1">
    <border>
      <left/>
      <right/>
      <top/>
      <bottom/>
      <diagonal/>
    </border>
  </borders>
  <cellStyleXfs count="1">
    <xf numFmtId="0" fontId="0" fillId="0" borderId="0"/>
  </cellStyleXfs>
  <cellXfs count="20">
    <xf numFmtId="0" fontId="0" fillId="0" borderId="0" xfId="0"/>
    <xf numFmtId="0" fontId="1" fillId="2" borderId="0" xfId="0" applyFont="1" applyFill="1" applyAlignment="1">
      <alignment wrapText="1"/>
    </xf>
    <xf numFmtId="0" fontId="1" fillId="2" borderId="0" xfId="0" applyFont="1" applyFill="1" applyAlignment="1">
      <alignment textRotation="90" wrapText="1"/>
    </xf>
    <xf numFmtId="0" fontId="0" fillId="0" borderId="0" xfId="0" applyAlignment="1">
      <alignment wrapText="1"/>
    </xf>
    <xf numFmtId="0" fontId="2" fillId="0" borderId="0" xfId="0" applyFont="1"/>
    <xf numFmtId="0" fontId="1" fillId="2" borderId="0" xfId="0" applyFont="1" applyFill="1"/>
    <xf numFmtId="49" fontId="0" fillId="0" borderId="0" xfId="0" applyNumberFormat="1" applyAlignment="1">
      <alignment wrapText="1"/>
    </xf>
    <xf numFmtId="49" fontId="1" fillId="2" borderId="0" xfId="0" applyNumberFormat="1" applyFont="1" applyFill="1" applyAlignment="1">
      <alignment wrapText="1"/>
    </xf>
    <xf numFmtId="49" fontId="0" fillId="0" borderId="0" xfId="0" applyNumberFormat="1"/>
    <xf numFmtId="0" fontId="1" fillId="2" borderId="0" xfId="0" applyNumberFormat="1" applyFont="1" applyFill="1"/>
    <xf numFmtId="0" fontId="0" fillId="0" borderId="0" xfId="0" applyNumberFormat="1" applyAlignment="1">
      <alignment wrapText="1"/>
    </xf>
    <xf numFmtId="0" fontId="0" fillId="0" borderId="0" xfId="0" applyNumberFormat="1"/>
    <xf numFmtId="14" fontId="0" fillId="0" borderId="0" xfId="0" applyNumberFormat="1"/>
    <xf numFmtId="0" fontId="0" fillId="3" borderId="0" xfId="0" applyFill="1" applyAlignment="1">
      <alignment wrapText="1"/>
    </xf>
    <xf numFmtId="0" fontId="0" fillId="4" borderId="0" xfId="0" applyFill="1" applyAlignment="1">
      <alignment wrapText="1"/>
    </xf>
    <xf numFmtId="0" fontId="3" fillId="0" borderId="0" xfId="0" applyFont="1"/>
    <xf numFmtId="0" fontId="4" fillId="0" borderId="0" xfId="0" applyFont="1"/>
    <xf numFmtId="14" fontId="0" fillId="0" borderId="0" xfId="0" applyNumberFormat="1" applyAlignment="1">
      <alignment wrapText="1"/>
    </xf>
    <xf numFmtId="0" fontId="0" fillId="5" borderId="0" xfId="0" applyFill="1" applyAlignment="1">
      <alignment wrapText="1"/>
    </xf>
    <xf numFmtId="0" fontId="0" fillId="0" borderId="0" xfId="0" applyFill="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Burn Down Chart For V 1.0.0.1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'Iteration 1 BurnDown'!$C$1</c:f>
              <c:strCache>
                <c:ptCount val="1"/>
                <c:pt idx="0">
                  <c:v>Ideal Remaining effort</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'Iteration 1 BurnDown'!$B$2:$B$8</c:f>
              <c:numCache>
                <c:formatCode>General</c:formatCode>
                <c:ptCount val="7"/>
                <c:pt idx="0">
                  <c:v>0</c:v>
                </c:pt>
                <c:pt idx="1">
                  <c:v>1</c:v>
                </c:pt>
                <c:pt idx="2">
                  <c:v>2</c:v>
                </c:pt>
                <c:pt idx="3">
                  <c:v>3</c:v>
                </c:pt>
                <c:pt idx="4">
                  <c:v>4</c:v>
                </c:pt>
                <c:pt idx="5">
                  <c:v>5</c:v>
                </c:pt>
                <c:pt idx="6">
                  <c:v>6</c:v>
                </c:pt>
              </c:numCache>
            </c:numRef>
          </c:xVal>
          <c:yVal>
            <c:numRef>
              <c:f>'Iteration 1 BurnDown'!$C$2:$C$8</c:f>
              <c:numCache>
                <c:formatCode>General</c:formatCode>
                <c:ptCount val="7"/>
                <c:pt idx="0">
                  <c:v>12.4</c:v>
                </c:pt>
                <c:pt idx="1">
                  <c:v>10.4</c:v>
                </c:pt>
                <c:pt idx="2">
                  <c:v>8.3000000000000007</c:v>
                </c:pt>
                <c:pt idx="3">
                  <c:v>6.2</c:v>
                </c:pt>
                <c:pt idx="4">
                  <c:v>4.0999999999999996</c:v>
                </c:pt>
                <c:pt idx="5">
                  <c:v>2.1</c:v>
                </c:pt>
                <c:pt idx="6">
                  <c:v>0</c:v>
                </c:pt>
              </c:numCache>
            </c:numRef>
          </c:yVal>
          <c:smooth val="0"/>
        </c:ser>
        <c:ser>
          <c:idx val="1"/>
          <c:order val="1"/>
          <c:tx>
            <c:strRef>
              <c:f>'Iteration 1 BurnDown'!$D$1</c:f>
              <c:strCache>
                <c:ptCount val="1"/>
                <c:pt idx="0">
                  <c:v>Actual Remaining Task (For Chart)</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'Iteration 1 BurnDown'!$B$2:$B$8</c:f>
              <c:numCache>
                <c:formatCode>General</c:formatCode>
                <c:ptCount val="7"/>
                <c:pt idx="0">
                  <c:v>0</c:v>
                </c:pt>
                <c:pt idx="1">
                  <c:v>1</c:v>
                </c:pt>
                <c:pt idx="2">
                  <c:v>2</c:v>
                </c:pt>
                <c:pt idx="3">
                  <c:v>3</c:v>
                </c:pt>
                <c:pt idx="4">
                  <c:v>4</c:v>
                </c:pt>
                <c:pt idx="5">
                  <c:v>5</c:v>
                </c:pt>
                <c:pt idx="6">
                  <c:v>6</c:v>
                </c:pt>
              </c:numCache>
            </c:numRef>
          </c:xVal>
          <c:yVal>
            <c:numRef>
              <c:f>'Iteration 1 BurnDown'!$D$2:$D$8</c:f>
              <c:numCache>
                <c:formatCode>General</c:formatCode>
                <c:ptCount val="7"/>
                <c:pt idx="0">
                  <c:v>6</c:v>
                </c:pt>
                <c:pt idx="1">
                  <c:v>4.5999999999999996</c:v>
                </c:pt>
                <c:pt idx="2">
                  <c:v>3.5</c:v>
                </c:pt>
                <c:pt idx="3">
                  <c:v>2.6</c:v>
                </c:pt>
                <c:pt idx="4">
                  <c:v>1.2000000000000002</c:v>
                </c:pt>
                <c:pt idx="5">
                  <c:v>0.45000000000000018</c:v>
                </c:pt>
                <c:pt idx="6">
                  <c:v>0</c:v>
                </c:pt>
              </c:numCache>
            </c:numRef>
          </c:yVal>
          <c:smooth val="0"/>
        </c:ser>
        <c:dLbls>
          <c:showLegendKey val="0"/>
          <c:showVal val="0"/>
          <c:showCatName val="0"/>
          <c:showSerName val="0"/>
          <c:showPercent val="0"/>
          <c:showBubbleSize val="0"/>
        </c:dLbls>
        <c:axId val="244554936"/>
        <c:axId val="244560032"/>
      </c:scatterChart>
      <c:valAx>
        <c:axId val="24455493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4560032"/>
        <c:crosses val="autoZero"/>
        <c:crossBetween val="midCat"/>
      </c:valAx>
      <c:valAx>
        <c:axId val="2445600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4554936"/>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9524</xdr:colOff>
      <xdr:row>9</xdr:row>
      <xdr:rowOff>14286</xdr:rowOff>
    </xdr:from>
    <xdr:to>
      <xdr:col>9</xdr:col>
      <xdr:colOff>761999</xdr:colOff>
      <xdr:row>29</xdr:row>
      <xdr:rowOff>95249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0"/>
  <sheetViews>
    <sheetView tabSelected="1" workbookViewId="0">
      <pane ySplit="1" topLeftCell="A5" activePane="bottomLeft" state="frozenSplit"/>
      <selection pane="bottomLeft" activeCell="D15" sqref="D15"/>
    </sheetView>
  </sheetViews>
  <sheetFormatPr defaultRowHeight="15" x14ac:dyDescent="0.25"/>
  <cols>
    <col min="2" max="2" width="35.5703125" bestFit="1" customWidth="1"/>
    <col min="3" max="3" width="51.85546875" customWidth="1"/>
    <col min="4" max="4" width="17.5703125" customWidth="1"/>
    <col min="5" max="5" width="11.42578125" customWidth="1"/>
    <col min="6" max="6" width="3.7109375" bestFit="1" customWidth="1"/>
    <col min="7" max="7" width="19.7109375" style="8" customWidth="1"/>
    <col min="8" max="8" width="42.85546875" customWidth="1"/>
  </cols>
  <sheetData>
    <row r="1" spans="1:8" s="3" customFormat="1" ht="39.75" x14ac:dyDescent="0.25">
      <c r="A1" s="1">
        <f>MAX(A2:A104)+1</f>
        <v>14</v>
      </c>
      <c r="B1" s="1" t="s">
        <v>64</v>
      </c>
      <c r="C1" s="1" t="s">
        <v>0</v>
      </c>
      <c r="D1" s="1" t="s">
        <v>1</v>
      </c>
      <c r="E1" s="1" t="s">
        <v>2</v>
      </c>
      <c r="F1" s="2" t="s">
        <v>3</v>
      </c>
      <c r="G1" s="7" t="s">
        <v>4</v>
      </c>
      <c r="H1" s="1" t="s">
        <v>5</v>
      </c>
    </row>
    <row r="2" spans="1:8" s="3" customFormat="1" ht="45" x14ac:dyDescent="0.25">
      <c r="A2" s="3">
        <v>3</v>
      </c>
      <c r="B2" s="3" t="s">
        <v>15</v>
      </c>
      <c r="C2" s="3" t="s">
        <v>6</v>
      </c>
      <c r="D2" s="3" t="s">
        <v>65</v>
      </c>
      <c r="E2" s="3">
        <v>1</v>
      </c>
      <c r="F2" s="3">
        <v>2</v>
      </c>
      <c r="G2" s="6"/>
    </row>
    <row r="3" spans="1:8" s="3" customFormat="1" ht="30" x14ac:dyDescent="0.25">
      <c r="A3" s="3">
        <v>2</v>
      </c>
      <c r="B3" s="3" t="s">
        <v>7</v>
      </c>
      <c r="C3" s="3" t="s">
        <v>8</v>
      </c>
      <c r="D3" s="3" t="s">
        <v>66</v>
      </c>
      <c r="E3" s="3">
        <v>0.5</v>
      </c>
      <c r="F3" s="3">
        <v>1</v>
      </c>
      <c r="G3" s="6"/>
    </row>
    <row r="4" spans="1:8" s="3" customFormat="1" ht="45" x14ac:dyDescent="0.25">
      <c r="A4" s="3">
        <v>6</v>
      </c>
      <c r="B4" s="3" t="s">
        <v>9</v>
      </c>
      <c r="C4" s="3" t="s">
        <v>10</v>
      </c>
      <c r="D4" s="3" t="s">
        <v>67</v>
      </c>
      <c r="E4" s="3">
        <v>2</v>
      </c>
      <c r="F4" s="3">
        <v>3</v>
      </c>
      <c r="G4" s="6"/>
      <c r="H4" s="3" t="s">
        <v>18</v>
      </c>
    </row>
    <row r="5" spans="1:8" s="3" customFormat="1" ht="30" x14ac:dyDescent="0.25">
      <c r="A5" s="3">
        <v>4</v>
      </c>
      <c r="B5" s="3" t="s">
        <v>11</v>
      </c>
      <c r="C5" s="3" t="s">
        <v>12</v>
      </c>
      <c r="D5" s="3" t="s">
        <v>67</v>
      </c>
      <c r="E5" s="3">
        <v>2</v>
      </c>
      <c r="F5" s="3">
        <v>2</v>
      </c>
      <c r="G5" s="6"/>
    </row>
    <row r="6" spans="1:8" s="3" customFormat="1" ht="75" x14ac:dyDescent="0.25">
      <c r="A6" s="3">
        <v>5</v>
      </c>
      <c r="B6" s="3" t="s">
        <v>14</v>
      </c>
      <c r="C6" s="3" t="s">
        <v>13</v>
      </c>
      <c r="D6" s="3" t="s">
        <v>67</v>
      </c>
      <c r="E6" s="3">
        <v>2</v>
      </c>
      <c r="F6" s="3">
        <v>2</v>
      </c>
      <c r="G6" s="6"/>
      <c r="H6" s="3" t="s">
        <v>19</v>
      </c>
    </row>
    <row r="7" spans="1:8" s="3" customFormat="1" ht="30" x14ac:dyDescent="0.25">
      <c r="A7" s="3">
        <v>1</v>
      </c>
      <c r="B7" s="3" t="s">
        <v>16</v>
      </c>
      <c r="C7" s="3" t="s">
        <v>17</v>
      </c>
      <c r="D7" s="3" t="s">
        <v>66</v>
      </c>
      <c r="E7" s="3">
        <v>1</v>
      </c>
      <c r="F7" s="3">
        <v>1</v>
      </c>
      <c r="G7" s="6"/>
    </row>
    <row r="8" spans="1:8" s="3" customFormat="1" x14ac:dyDescent="0.25">
      <c r="A8" s="3">
        <v>7</v>
      </c>
      <c r="B8" s="3" t="s">
        <v>20</v>
      </c>
      <c r="C8" s="3" t="s">
        <v>21</v>
      </c>
      <c r="D8" s="3" t="s">
        <v>65</v>
      </c>
      <c r="E8" s="3">
        <v>0.25</v>
      </c>
      <c r="F8" s="3">
        <v>1</v>
      </c>
      <c r="G8" s="6"/>
    </row>
    <row r="9" spans="1:8" s="3" customFormat="1" ht="30" x14ac:dyDescent="0.25">
      <c r="A9" s="3">
        <v>8</v>
      </c>
      <c r="B9" s="3" t="s">
        <v>22</v>
      </c>
      <c r="C9" s="3" t="s">
        <v>23</v>
      </c>
      <c r="D9" s="3" t="s">
        <v>66</v>
      </c>
      <c r="E9" s="3">
        <v>0.25</v>
      </c>
      <c r="F9" s="3">
        <v>1</v>
      </c>
      <c r="G9" s="6"/>
    </row>
    <row r="10" spans="1:8" s="3" customFormat="1" x14ac:dyDescent="0.25">
      <c r="A10" s="3">
        <v>9</v>
      </c>
      <c r="B10" s="3" t="s">
        <v>24</v>
      </c>
      <c r="C10" s="3" t="s">
        <v>29</v>
      </c>
      <c r="D10" s="3" t="s">
        <v>68</v>
      </c>
      <c r="E10" s="3">
        <v>0.5</v>
      </c>
      <c r="F10" s="3">
        <v>1</v>
      </c>
      <c r="G10" s="6"/>
    </row>
    <row r="11" spans="1:8" s="3" customFormat="1" ht="30" x14ac:dyDescent="0.25">
      <c r="A11" s="3">
        <v>10</v>
      </c>
      <c r="B11" s="3" t="s">
        <v>25</v>
      </c>
      <c r="C11" s="3" t="s">
        <v>30</v>
      </c>
      <c r="D11" s="3" t="s">
        <v>69</v>
      </c>
      <c r="E11" s="3">
        <v>1</v>
      </c>
      <c r="F11" s="3">
        <v>1</v>
      </c>
      <c r="G11" s="6"/>
    </row>
    <row r="12" spans="1:8" s="3" customFormat="1" x14ac:dyDescent="0.25">
      <c r="A12" s="3">
        <v>11</v>
      </c>
      <c r="B12" s="3" t="s">
        <v>26</v>
      </c>
      <c r="C12" s="3" t="s">
        <v>31</v>
      </c>
      <c r="D12" s="3" t="s">
        <v>68</v>
      </c>
      <c r="E12" s="3">
        <v>0.5</v>
      </c>
      <c r="F12" s="3">
        <v>1</v>
      </c>
      <c r="G12" s="6"/>
    </row>
    <row r="13" spans="1:8" s="3" customFormat="1" x14ac:dyDescent="0.25">
      <c r="A13" s="3">
        <v>12</v>
      </c>
      <c r="B13" s="3" t="s">
        <v>27</v>
      </c>
      <c r="C13" s="3" t="s">
        <v>32</v>
      </c>
      <c r="D13" s="3" t="s">
        <v>68</v>
      </c>
      <c r="E13" s="3">
        <v>0.25</v>
      </c>
      <c r="F13" s="3">
        <v>1</v>
      </c>
      <c r="G13" s="6"/>
    </row>
    <row r="14" spans="1:8" s="3" customFormat="1" ht="30" x14ac:dyDescent="0.25">
      <c r="A14" s="3">
        <v>13</v>
      </c>
      <c r="B14" s="3" t="s">
        <v>28</v>
      </c>
      <c r="C14" s="3" t="s">
        <v>33</v>
      </c>
      <c r="D14" s="3" t="s">
        <v>69</v>
      </c>
      <c r="E14" s="3">
        <v>0.25</v>
      </c>
      <c r="F14" s="3">
        <v>1</v>
      </c>
      <c r="G14" s="6"/>
    </row>
    <row r="15" spans="1:8" s="3" customFormat="1" x14ac:dyDescent="0.25">
      <c r="G15" s="6"/>
    </row>
    <row r="16" spans="1:8" s="3" customFormat="1" x14ac:dyDescent="0.25">
      <c r="G16" s="6"/>
    </row>
    <row r="17" spans="7:7" s="3" customFormat="1" x14ac:dyDescent="0.25">
      <c r="G17" s="6"/>
    </row>
    <row r="18" spans="7:7" s="3" customFormat="1" x14ac:dyDescent="0.25">
      <c r="G18" s="6"/>
    </row>
    <row r="19" spans="7:7" s="3" customFormat="1" x14ac:dyDescent="0.25">
      <c r="G19" s="6"/>
    </row>
    <row r="20" spans="7:7" s="3" customFormat="1" x14ac:dyDescent="0.25">
      <c r="G20" s="6"/>
    </row>
    <row r="21" spans="7:7" s="3" customFormat="1" x14ac:dyDescent="0.25">
      <c r="G21" s="6"/>
    </row>
    <row r="22" spans="7:7" s="3" customFormat="1" x14ac:dyDescent="0.25">
      <c r="G22" s="6"/>
    </row>
    <row r="23" spans="7:7" s="3" customFormat="1" x14ac:dyDescent="0.25">
      <c r="G23" s="6"/>
    </row>
    <row r="24" spans="7:7" s="3" customFormat="1" x14ac:dyDescent="0.25">
      <c r="G24" s="6"/>
    </row>
    <row r="25" spans="7:7" s="3" customFormat="1" x14ac:dyDescent="0.25">
      <c r="G25" s="6"/>
    </row>
    <row r="26" spans="7:7" s="3" customFormat="1" x14ac:dyDescent="0.25">
      <c r="G26" s="6"/>
    </row>
    <row r="27" spans="7:7" s="3" customFormat="1" x14ac:dyDescent="0.25">
      <c r="G27" s="6"/>
    </row>
    <row r="28" spans="7:7" s="3" customFormat="1" x14ac:dyDescent="0.25">
      <c r="G28" s="6"/>
    </row>
    <row r="29" spans="7:7" s="3" customFormat="1" x14ac:dyDescent="0.25">
      <c r="G29" s="6"/>
    </row>
    <row r="30" spans="7:7" s="3" customFormat="1" x14ac:dyDescent="0.25">
      <c r="G30" s="6"/>
    </row>
    <row r="31" spans="7:7" s="3" customFormat="1" x14ac:dyDescent="0.25">
      <c r="G31" s="6"/>
    </row>
    <row r="32" spans="7:7" s="3" customFormat="1" x14ac:dyDescent="0.25">
      <c r="G32" s="6"/>
    </row>
    <row r="33" spans="7:7" s="3" customFormat="1" x14ac:dyDescent="0.25">
      <c r="G33" s="6"/>
    </row>
    <row r="34" spans="7:7" s="3" customFormat="1" x14ac:dyDescent="0.25">
      <c r="G34" s="6"/>
    </row>
    <row r="35" spans="7:7" s="3" customFormat="1" x14ac:dyDescent="0.25">
      <c r="G35" s="6"/>
    </row>
    <row r="36" spans="7:7" s="3" customFormat="1" x14ac:dyDescent="0.25">
      <c r="G36" s="6"/>
    </row>
    <row r="37" spans="7:7" s="3" customFormat="1" x14ac:dyDescent="0.25">
      <c r="G37" s="6"/>
    </row>
    <row r="38" spans="7:7" s="3" customFormat="1" x14ac:dyDescent="0.25">
      <c r="G38" s="6"/>
    </row>
    <row r="39" spans="7:7" s="3" customFormat="1" x14ac:dyDescent="0.25">
      <c r="G39" s="6"/>
    </row>
    <row r="40" spans="7:7" s="3" customFormat="1" x14ac:dyDescent="0.25">
      <c r="G40" s="6"/>
    </row>
    <row r="41" spans="7:7" s="3" customFormat="1" x14ac:dyDescent="0.25">
      <c r="G41" s="6"/>
    </row>
    <row r="42" spans="7:7" s="3" customFormat="1" x14ac:dyDescent="0.25">
      <c r="G42" s="6"/>
    </row>
    <row r="43" spans="7:7" s="3" customFormat="1" x14ac:dyDescent="0.25">
      <c r="G43" s="6"/>
    </row>
    <row r="44" spans="7:7" s="3" customFormat="1" x14ac:dyDescent="0.25">
      <c r="G44" s="6"/>
    </row>
    <row r="45" spans="7:7" s="3" customFormat="1" x14ac:dyDescent="0.25">
      <c r="G45" s="6"/>
    </row>
    <row r="46" spans="7:7" s="3" customFormat="1" x14ac:dyDescent="0.25">
      <c r="G46" s="6"/>
    </row>
    <row r="47" spans="7:7" s="3" customFormat="1" x14ac:dyDescent="0.25">
      <c r="G47" s="6"/>
    </row>
    <row r="48" spans="7:7" s="3" customFormat="1" x14ac:dyDescent="0.25">
      <c r="G48" s="6"/>
    </row>
    <row r="49" spans="7:7" s="3" customFormat="1" x14ac:dyDescent="0.25">
      <c r="G49" s="6"/>
    </row>
    <row r="50" spans="7:7" s="3" customFormat="1" x14ac:dyDescent="0.25">
      <c r="G50" s="6"/>
    </row>
    <row r="51" spans="7:7" s="3" customFormat="1" x14ac:dyDescent="0.25">
      <c r="G51" s="6"/>
    </row>
    <row r="52" spans="7:7" s="3" customFormat="1" x14ac:dyDescent="0.25">
      <c r="G52" s="6"/>
    </row>
    <row r="53" spans="7:7" s="3" customFormat="1" x14ac:dyDescent="0.25">
      <c r="G53" s="6"/>
    </row>
    <row r="54" spans="7:7" s="3" customFormat="1" x14ac:dyDescent="0.25">
      <c r="G54" s="6"/>
    </row>
    <row r="55" spans="7:7" s="3" customFormat="1" x14ac:dyDescent="0.25">
      <c r="G55" s="6"/>
    </row>
    <row r="56" spans="7:7" s="3" customFormat="1" x14ac:dyDescent="0.25">
      <c r="G56" s="6"/>
    </row>
    <row r="57" spans="7:7" s="3" customFormat="1" x14ac:dyDescent="0.25">
      <c r="G57" s="6"/>
    </row>
    <row r="58" spans="7:7" s="3" customFormat="1" x14ac:dyDescent="0.25">
      <c r="G58" s="6"/>
    </row>
    <row r="59" spans="7:7" s="3" customFormat="1" x14ac:dyDescent="0.25">
      <c r="G59" s="6"/>
    </row>
    <row r="60" spans="7:7" s="3" customFormat="1" x14ac:dyDescent="0.25">
      <c r="G60" s="6"/>
    </row>
    <row r="61" spans="7:7" s="3" customFormat="1" x14ac:dyDescent="0.25">
      <c r="G61" s="6"/>
    </row>
    <row r="62" spans="7:7" s="3" customFormat="1" x14ac:dyDescent="0.25">
      <c r="G62" s="6"/>
    </row>
    <row r="63" spans="7:7" s="3" customFormat="1" x14ac:dyDescent="0.25">
      <c r="G63" s="6"/>
    </row>
    <row r="64" spans="7:7" s="3" customFormat="1" x14ac:dyDescent="0.25">
      <c r="G64" s="6"/>
    </row>
    <row r="65" spans="7:7" s="3" customFormat="1" x14ac:dyDescent="0.25">
      <c r="G65" s="6"/>
    </row>
    <row r="66" spans="7:7" s="3" customFormat="1" x14ac:dyDescent="0.25">
      <c r="G66" s="6"/>
    </row>
    <row r="67" spans="7:7" s="3" customFormat="1" x14ac:dyDescent="0.25">
      <c r="G67" s="6"/>
    </row>
    <row r="68" spans="7:7" s="3" customFormat="1" x14ac:dyDescent="0.25">
      <c r="G68" s="6"/>
    </row>
    <row r="69" spans="7:7" s="3" customFormat="1" x14ac:dyDescent="0.25">
      <c r="G69" s="6"/>
    </row>
    <row r="70" spans="7:7" s="3" customFormat="1" x14ac:dyDescent="0.25">
      <c r="G70" s="6"/>
    </row>
    <row r="71" spans="7:7" s="3" customFormat="1" x14ac:dyDescent="0.25">
      <c r="G71" s="6"/>
    </row>
    <row r="72" spans="7:7" s="3" customFormat="1" x14ac:dyDescent="0.25">
      <c r="G72" s="6"/>
    </row>
    <row r="73" spans="7:7" s="3" customFormat="1" x14ac:dyDescent="0.25">
      <c r="G73" s="6"/>
    </row>
    <row r="74" spans="7:7" s="3" customFormat="1" x14ac:dyDescent="0.25">
      <c r="G74" s="6"/>
    </row>
    <row r="75" spans="7:7" s="3" customFormat="1" x14ac:dyDescent="0.25">
      <c r="G75" s="6"/>
    </row>
    <row r="76" spans="7:7" s="3" customFormat="1" x14ac:dyDescent="0.25">
      <c r="G76" s="6"/>
    </row>
    <row r="77" spans="7:7" s="3" customFormat="1" x14ac:dyDescent="0.25">
      <c r="G77" s="6"/>
    </row>
    <row r="78" spans="7:7" s="3" customFormat="1" x14ac:dyDescent="0.25">
      <c r="G78" s="6"/>
    </row>
    <row r="79" spans="7:7" s="3" customFormat="1" x14ac:dyDescent="0.25">
      <c r="G79" s="6"/>
    </row>
    <row r="80" spans="7:7" s="3" customFormat="1" x14ac:dyDescent="0.25">
      <c r="G80" s="6"/>
    </row>
    <row r="81" spans="7:7" s="3" customFormat="1" x14ac:dyDescent="0.25">
      <c r="G81" s="6"/>
    </row>
    <row r="82" spans="7:7" s="3" customFormat="1" x14ac:dyDescent="0.25">
      <c r="G82" s="6"/>
    </row>
    <row r="83" spans="7:7" s="3" customFormat="1" x14ac:dyDescent="0.25">
      <c r="G83" s="6"/>
    </row>
    <row r="84" spans="7:7" s="3" customFormat="1" x14ac:dyDescent="0.25">
      <c r="G84" s="6"/>
    </row>
    <row r="85" spans="7:7" s="3" customFormat="1" x14ac:dyDescent="0.25">
      <c r="G85" s="6"/>
    </row>
    <row r="86" spans="7:7" s="3" customFormat="1" x14ac:dyDescent="0.25">
      <c r="G86" s="6"/>
    </row>
    <row r="87" spans="7:7" s="3" customFormat="1" x14ac:dyDescent="0.25">
      <c r="G87" s="6"/>
    </row>
    <row r="88" spans="7:7" s="3" customFormat="1" x14ac:dyDescent="0.25">
      <c r="G88" s="6"/>
    </row>
    <row r="89" spans="7:7" s="3" customFormat="1" x14ac:dyDescent="0.25">
      <c r="G89" s="6"/>
    </row>
    <row r="90" spans="7:7" s="3" customFormat="1" x14ac:dyDescent="0.25">
      <c r="G90" s="6"/>
    </row>
    <row r="91" spans="7:7" s="3" customFormat="1" x14ac:dyDescent="0.25">
      <c r="G91" s="6"/>
    </row>
    <row r="92" spans="7:7" s="3" customFormat="1" x14ac:dyDescent="0.25">
      <c r="G92" s="6"/>
    </row>
    <row r="93" spans="7:7" s="3" customFormat="1" x14ac:dyDescent="0.25">
      <c r="G93" s="6"/>
    </row>
    <row r="94" spans="7:7" s="3" customFormat="1" x14ac:dyDescent="0.25">
      <c r="G94" s="6"/>
    </row>
    <row r="95" spans="7:7" s="3" customFormat="1" x14ac:dyDescent="0.25">
      <c r="G95" s="6"/>
    </row>
    <row r="96" spans="7:7" s="3" customFormat="1" x14ac:dyDescent="0.25">
      <c r="G96" s="6"/>
    </row>
    <row r="97" spans="7:7" s="3" customFormat="1" x14ac:dyDescent="0.25">
      <c r="G97" s="6"/>
    </row>
    <row r="98" spans="7:7" s="3" customFormat="1" x14ac:dyDescent="0.25">
      <c r="G98" s="6"/>
    </row>
    <row r="99" spans="7:7" s="3" customFormat="1" x14ac:dyDescent="0.25">
      <c r="G99" s="6"/>
    </row>
    <row r="100" spans="7:7" s="3" customFormat="1" x14ac:dyDescent="0.25">
      <c r="G100" s="6"/>
    </row>
    <row r="101" spans="7:7" s="3" customFormat="1" x14ac:dyDescent="0.25">
      <c r="G101" s="6"/>
    </row>
    <row r="102" spans="7:7" s="3" customFormat="1" x14ac:dyDescent="0.25">
      <c r="G102" s="6"/>
    </row>
    <row r="103" spans="7:7" s="3" customFormat="1" x14ac:dyDescent="0.25">
      <c r="G103" s="6"/>
    </row>
    <row r="104" spans="7:7" s="3" customFormat="1" x14ac:dyDescent="0.25">
      <c r="G104" s="6"/>
    </row>
    <row r="105" spans="7:7" s="3" customFormat="1" x14ac:dyDescent="0.25">
      <c r="G105" s="6"/>
    </row>
    <row r="106" spans="7:7" s="3" customFormat="1" x14ac:dyDescent="0.25">
      <c r="G106" s="6"/>
    </row>
    <row r="107" spans="7:7" s="3" customFormat="1" x14ac:dyDescent="0.25">
      <c r="G107" s="6"/>
    </row>
    <row r="108" spans="7:7" s="3" customFormat="1" x14ac:dyDescent="0.25">
      <c r="G108" s="6"/>
    </row>
    <row r="109" spans="7:7" s="3" customFormat="1" x14ac:dyDescent="0.25">
      <c r="G109" s="6"/>
    </row>
    <row r="110" spans="7:7" s="3" customFormat="1" x14ac:dyDescent="0.25">
      <c r="G110" s="6"/>
    </row>
    <row r="111" spans="7:7" s="3" customFormat="1" x14ac:dyDescent="0.25">
      <c r="G111" s="6"/>
    </row>
    <row r="112" spans="7:7" s="3" customFormat="1" x14ac:dyDescent="0.25">
      <c r="G112" s="6"/>
    </row>
    <row r="113" spans="7:7" s="3" customFormat="1" x14ac:dyDescent="0.25">
      <c r="G113" s="6"/>
    </row>
    <row r="114" spans="7:7" s="3" customFormat="1" x14ac:dyDescent="0.25">
      <c r="G114" s="6"/>
    </row>
    <row r="115" spans="7:7" s="3" customFormat="1" x14ac:dyDescent="0.25">
      <c r="G115" s="6"/>
    </row>
    <row r="116" spans="7:7" s="3" customFormat="1" x14ac:dyDescent="0.25">
      <c r="G116" s="6"/>
    </row>
    <row r="117" spans="7:7" s="3" customFormat="1" x14ac:dyDescent="0.25">
      <c r="G117" s="6"/>
    </row>
    <row r="118" spans="7:7" s="3" customFormat="1" x14ac:dyDescent="0.25">
      <c r="G118" s="6"/>
    </row>
    <row r="119" spans="7:7" s="3" customFormat="1" x14ac:dyDescent="0.25">
      <c r="G119" s="6"/>
    </row>
    <row r="120" spans="7:7" s="3" customFormat="1" x14ac:dyDescent="0.25">
      <c r="G120" s="6"/>
    </row>
    <row r="121" spans="7:7" s="3" customFormat="1" x14ac:dyDescent="0.25">
      <c r="G121" s="6"/>
    </row>
    <row r="122" spans="7:7" s="3" customFormat="1" x14ac:dyDescent="0.25">
      <c r="G122" s="6"/>
    </row>
    <row r="123" spans="7:7" s="3" customFormat="1" x14ac:dyDescent="0.25">
      <c r="G123" s="6"/>
    </row>
    <row r="124" spans="7:7" s="3" customFormat="1" x14ac:dyDescent="0.25">
      <c r="G124" s="6"/>
    </row>
    <row r="125" spans="7:7" s="3" customFormat="1" x14ac:dyDescent="0.25">
      <c r="G125" s="6"/>
    </row>
    <row r="126" spans="7:7" s="3" customFormat="1" x14ac:dyDescent="0.25">
      <c r="G126" s="6"/>
    </row>
    <row r="127" spans="7:7" s="3" customFormat="1" x14ac:dyDescent="0.25">
      <c r="G127" s="6"/>
    </row>
    <row r="128" spans="7:7" s="3" customFormat="1" x14ac:dyDescent="0.25">
      <c r="G128" s="6"/>
    </row>
    <row r="129" spans="7:7" s="3" customFormat="1" x14ac:dyDescent="0.25">
      <c r="G129" s="6"/>
    </row>
    <row r="130" spans="7:7" s="3" customFormat="1" x14ac:dyDescent="0.25">
      <c r="G130" s="6"/>
    </row>
    <row r="131" spans="7:7" s="3" customFormat="1" x14ac:dyDescent="0.25">
      <c r="G131" s="6"/>
    </row>
    <row r="132" spans="7:7" s="3" customFormat="1" x14ac:dyDescent="0.25">
      <c r="G132" s="6"/>
    </row>
    <row r="133" spans="7:7" s="3" customFormat="1" x14ac:dyDescent="0.25">
      <c r="G133" s="6"/>
    </row>
    <row r="134" spans="7:7" s="3" customFormat="1" x14ac:dyDescent="0.25">
      <c r="G134" s="6"/>
    </row>
    <row r="135" spans="7:7" s="3" customFormat="1" x14ac:dyDescent="0.25">
      <c r="G135" s="6"/>
    </row>
    <row r="136" spans="7:7" s="3" customFormat="1" x14ac:dyDescent="0.25">
      <c r="G136" s="6"/>
    </row>
    <row r="137" spans="7:7" s="3" customFormat="1" x14ac:dyDescent="0.25">
      <c r="G137" s="6"/>
    </row>
    <row r="138" spans="7:7" s="3" customFormat="1" x14ac:dyDescent="0.25">
      <c r="G138" s="6"/>
    </row>
    <row r="139" spans="7:7" s="3" customFormat="1" x14ac:dyDescent="0.25">
      <c r="G139" s="6"/>
    </row>
    <row r="140" spans="7:7" s="3" customFormat="1" x14ac:dyDescent="0.25">
      <c r="G140" s="6"/>
    </row>
    <row r="141" spans="7:7" s="3" customFormat="1" x14ac:dyDescent="0.25">
      <c r="G141" s="6"/>
    </row>
    <row r="142" spans="7:7" s="3" customFormat="1" x14ac:dyDescent="0.25">
      <c r="G142" s="6"/>
    </row>
    <row r="143" spans="7:7" s="3" customFormat="1" x14ac:dyDescent="0.25">
      <c r="G143" s="6"/>
    </row>
    <row r="144" spans="7:7" s="3" customFormat="1" x14ac:dyDescent="0.25">
      <c r="G144" s="6"/>
    </row>
    <row r="145" spans="7:7" s="3" customFormat="1" x14ac:dyDescent="0.25">
      <c r="G145" s="6"/>
    </row>
    <row r="146" spans="7:7" s="3" customFormat="1" x14ac:dyDescent="0.25">
      <c r="G146" s="6"/>
    </row>
    <row r="147" spans="7:7" s="3" customFormat="1" x14ac:dyDescent="0.25">
      <c r="G147" s="6"/>
    </row>
    <row r="148" spans="7:7" s="3" customFormat="1" x14ac:dyDescent="0.25">
      <c r="G148" s="6"/>
    </row>
    <row r="149" spans="7:7" s="3" customFormat="1" x14ac:dyDescent="0.25">
      <c r="G149" s="6"/>
    </row>
    <row r="150" spans="7:7" s="3" customFormat="1" x14ac:dyDescent="0.25">
      <c r="G150" s="6"/>
    </row>
    <row r="151" spans="7:7" s="3" customFormat="1" x14ac:dyDescent="0.25">
      <c r="G151" s="6"/>
    </row>
    <row r="152" spans="7:7" s="3" customFormat="1" x14ac:dyDescent="0.25">
      <c r="G152" s="6"/>
    </row>
    <row r="153" spans="7:7" s="3" customFormat="1" x14ac:dyDescent="0.25">
      <c r="G153" s="6"/>
    </row>
    <row r="154" spans="7:7" s="3" customFormat="1" x14ac:dyDescent="0.25">
      <c r="G154" s="6"/>
    </row>
    <row r="155" spans="7:7" s="3" customFormat="1" x14ac:dyDescent="0.25">
      <c r="G155" s="6"/>
    </row>
    <row r="156" spans="7:7" s="3" customFormat="1" x14ac:dyDescent="0.25">
      <c r="G156" s="6"/>
    </row>
    <row r="157" spans="7:7" s="3" customFormat="1" x14ac:dyDescent="0.25">
      <c r="G157" s="6"/>
    </row>
    <row r="158" spans="7:7" s="3" customFormat="1" x14ac:dyDescent="0.25">
      <c r="G158" s="6"/>
    </row>
    <row r="159" spans="7:7" s="3" customFormat="1" x14ac:dyDescent="0.25">
      <c r="G159" s="6"/>
    </row>
    <row r="160" spans="7:7" s="3" customFormat="1" x14ac:dyDescent="0.25">
      <c r="G160" s="6"/>
    </row>
    <row r="161" spans="7:7" s="3" customFormat="1" x14ac:dyDescent="0.25">
      <c r="G161" s="6"/>
    </row>
    <row r="162" spans="7:7" s="3" customFormat="1" x14ac:dyDescent="0.25">
      <c r="G162" s="6"/>
    </row>
    <row r="163" spans="7:7" s="3" customFormat="1" x14ac:dyDescent="0.25">
      <c r="G163" s="6"/>
    </row>
    <row r="164" spans="7:7" s="3" customFormat="1" x14ac:dyDescent="0.25">
      <c r="G164" s="6"/>
    </row>
    <row r="165" spans="7:7" s="3" customFormat="1" x14ac:dyDescent="0.25">
      <c r="G165" s="6"/>
    </row>
    <row r="166" spans="7:7" s="3" customFormat="1" x14ac:dyDescent="0.25">
      <c r="G166" s="6"/>
    </row>
    <row r="167" spans="7:7" s="3" customFormat="1" x14ac:dyDescent="0.25">
      <c r="G167" s="6"/>
    </row>
    <row r="168" spans="7:7" s="3" customFormat="1" x14ac:dyDescent="0.25">
      <c r="G168" s="6"/>
    </row>
    <row r="169" spans="7:7" s="3" customFormat="1" x14ac:dyDescent="0.25">
      <c r="G169" s="6"/>
    </row>
    <row r="170" spans="7:7" s="3" customFormat="1" x14ac:dyDescent="0.25">
      <c r="G170" s="6"/>
    </row>
    <row r="171" spans="7:7" s="3" customFormat="1" x14ac:dyDescent="0.25">
      <c r="G171" s="6"/>
    </row>
    <row r="172" spans="7:7" s="3" customFormat="1" x14ac:dyDescent="0.25">
      <c r="G172" s="6"/>
    </row>
    <row r="173" spans="7:7" s="3" customFormat="1" x14ac:dyDescent="0.25">
      <c r="G173" s="6"/>
    </row>
    <row r="174" spans="7:7" s="3" customFormat="1" x14ac:dyDescent="0.25">
      <c r="G174" s="6"/>
    </row>
    <row r="175" spans="7:7" s="3" customFormat="1" x14ac:dyDescent="0.25">
      <c r="G175" s="6"/>
    </row>
    <row r="176" spans="7:7" s="3" customFormat="1" x14ac:dyDescent="0.25">
      <c r="G176" s="6"/>
    </row>
    <row r="177" spans="7:7" s="3" customFormat="1" x14ac:dyDescent="0.25">
      <c r="G177" s="6"/>
    </row>
    <row r="178" spans="7:7" s="3" customFormat="1" x14ac:dyDescent="0.25">
      <c r="G178" s="6"/>
    </row>
    <row r="179" spans="7:7" s="3" customFormat="1" x14ac:dyDescent="0.25">
      <c r="G179" s="6"/>
    </row>
    <row r="180" spans="7:7" s="3" customFormat="1" x14ac:dyDescent="0.25">
      <c r="G180" s="6"/>
    </row>
    <row r="181" spans="7:7" s="3" customFormat="1" x14ac:dyDescent="0.25">
      <c r="G181" s="6"/>
    </row>
    <row r="182" spans="7:7" s="3" customFormat="1" x14ac:dyDescent="0.25">
      <c r="G182" s="6"/>
    </row>
    <row r="183" spans="7:7" s="3" customFormat="1" x14ac:dyDescent="0.25">
      <c r="G183" s="6"/>
    </row>
    <row r="184" spans="7:7" s="3" customFormat="1" x14ac:dyDescent="0.25">
      <c r="G184" s="6"/>
    </row>
    <row r="185" spans="7:7" s="3" customFormat="1" x14ac:dyDescent="0.25">
      <c r="G185" s="6"/>
    </row>
    <row r="186" spans="7:7" s="3" customFormat="1" x14ac:dyDescent="0.25">
      <c r="G186" s="6"/>
    </row>
    <row r="187" spans="7:7" s="3" customFormat="1" x14ac:dyDescent="0.25">
      <c r="G187" s="6"/>
    </row>
    <row r="188" spans="7:7" s="3" customFormat="1" x14ac:dyDescent="0.25">
      <c r="G188" s="6"/>
    </row>
    <row r="189" spans="7:7" s="3" customFormat="1" x14ac:dyDescent="0.25">
      <c r="G189" s="6"/>
    </row>
    <row r="190" spans="7:7" s="3" customFormat="1" x14ac:dyDescent="0.25">
      <c r="G190" s="6"/>
    </row>
    <row r="191" spans="7:7" s="3" customFormat="1" x14ac:dyDescent="0.25">
      <c r="G191" s="6"/>
    </row>
    <row r="192" spans="7:7" s="3" customFormat="1" x14ac:dyDescent="0.25">
      <c r="G192" s="6"/>
    </row>
    <row r="193" spans="7:7" s="3" customFormat="1" x14ac:dyDescent="0.25">
      <c r="G193" s="6"/>
    </row>
    <row r="194" spans="7:7" s="3" customFormat="1" x14ac:dyDescent="0.25">
      <c r="G194" s="6"/>
    </row>
    <row r="195" spans="7:7" s="3" customFormat="1" x14ac:dyDescent="0.25">
      <c r="G195" s="6"/>
    </row>
    <row r="196" spans="7:7" s="3" customFormat="1" x14ac:dyDescent="0.25">
      <c r="G196" s="6"/>
    </row>
    <row r="197" spans="7:7" s="3" customFormat="1" x14ac:dyDescent="0.25">
      <c r="G197" s="6"/>
    </row>
    <row r="198" spans="7:7" s="3" customFormat="1" x14ac:dyDescent="0.25">
      <c r="G198" s="6"/>
    </row>
    <row r="199" spans="7:7" s="3" customFormat="1" x14ac:dyDescent="0.25">
      <c r="G199" s="6"/>
    </row>
    <row r="200" spans="7:7" s="3" customFormat="1" x14ac:dyDescent="0.25">
      <c r="G200" s="6"/>
    </row>
  </sheetData>
  <pageMargins left="0.7" right="0.7" top="0.75" bottom="0.75" header="0.3" footer="0.3"/>
  <pageSetup paperSize="0" orientation="portrait"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topLeftCell="B1" workbookViewId="0">
      <selection activeCell="B15" sqref="B15"/>
    </sheetView>
  </sheetViews>
  <sheetFormatPr defaultRowHeight="15" x14ac:dyDescent="0.25"/>
  <cols>
    <col min="2" max="2" width="45.28515625" customWidth="1"/>
    <col min="3" max="3" width="13.7109375" customWidth="1"/>
    <col min="4" max="4" width="16.85546875" style="11" customWidth="1"/>
    <col min="7" max="7" width="32" bestFit="1" customWidth="1"/>
    <col min="10" max="10" width="9.7109375" bestFit="1" customWidth="1"/>
  </cols>
  <sheetData>
    <row r="1" spans="1:10" x14ac:dyDescent="0.25">
      <c r="A1" s="5" t="s">
        <v>34</v>
      </c>
      <c r="B1" s="5" t="s">
        <v>35</v>
      </c>
      <c r="C1" s="5" t="s">
        <v>36</v>
      </c>
      <c r="D1" s="9" t="s">
        <v>37</v>
      </c>
      <c r="G1" s="9"/>
      <c r="H1" s="9" t="s">
        <v>43</v>
      </c>
    </row>
    <row r="2" spans="1:10" x14ac:dyDescent="0.25">
      <c r="A2" s="3">
        <v>1</v>
      </c>
      <c r="B2" s="3" t="str">
        <f>VLOOKUP(A2,'Issues Log'!$A$2:$B$14,2,FALSE)</f>
        <v>Project set up for mock demo</v>
      </c>
      <c r="C2" s="3">
        <f>VLOOKUP(A2,'Issues Log'!$A$2:$E$14,5,FALSE)</f>
        <v>1</v>
      </c>
      <c r="D2" s="10">
        <f>VLOOKUP(A2,'Issues Log'!$A$2:$G$14,7,FALSE)</f>
        <v>0</v>
      </c>
      <c r="G2" t="s">
        <v>38</v>
      </c>
      <c r="H2" s="12">
        <v>42065</v>
      </c>
      <c r="J2" s="12"/>
    </row>
    <row r="3" spans="1:10" x14ac:dyDescent="0.25">
      <c r="A3" s="3">
        <v>2</v>
      </c>
      <c r="B3" s="3" t="str">
        <f>VLOOKUP(A3,'Issues Log'!$A$2:$B$14,2,FALSE)</f>
        <v>Code to check if xml file is valid.</v>
      </c>
      <c r="C3" s="3">
        <f>VLOOKUP(A3,'Issues Log'!$A$2:$E$14,5,FALSE)</f>
        <v>0.5</v>
      </c>
      <c r="D3" s="10">
        <f>VLOOKUP(A3,'Issues Log'!$A$2:$G$14,7,FALSE)</f>
        <v>0</v>
      </c>
      <c r="G3" t="s">
        <v>41</v>
      </c>
      <c r="H3">
        <v>6</v>
      </c>
      <c r="J3" s="12"/>
    </row>
    <row r="4" spans="1:10" x14ac:dyDescent="0.25">
      <c r="A4" s="3">
        <v>3</v>
      </c>
      <c r="B4" s="3" t="str">
        <f>VLOOKUP(A4,'Issues Log'!$A$2:$B$14,2,FALSE)</f>
        <v>Code to read xml file recursively.</v>
      </c>
      <c r="C4" s="3">
        <f>VLOOKUP(A4,'Issues Log'!$A$2:$E$14,5,FALSE)</f>
        <v>1</v>
      </c>
      <c r="D4" s="10">
        <f>VLOOKUP(A4,'Issues Log'!$A$2:$G$14,7,FALSE)</f>
        <v>0</v>
      </c>
      <c r="G4" t="s">
        <v>70</v>
      </c>
      <c r="H4">
        <v>3</v>
      </c>
      <c r="J4" s="12"/>
    </row>
    <row r="5" spans="1:10" x14ac:dyDescent="0.25">
      <c r="A5" s="3">
        <v>7</v>
      </c>
      <c r="B5" s="3" t="str">
        <f>VLOOKUP(A5,'Issues Log'!$A$2:$B$14,2,FALSE)</f>
        <v>QA verification for task 2</v>
      </c>
      <c r="C5" s="3">
        <f>VLOOKUP(A5,'Issues Log'!$A$2:$E$14,5,FALSE)</f>
        <v>0.25</v>
      </c>
      <c r="D5" s="10">
        <f>VLOOKUP(A5,'Issues Log'!$A$2:$G$14,7,FALSE)</f>
        <v>0</v>
      </c>
      <c r="G5" t="s">
        <v>71</v>
      </c>
      <c r="H5">
        <f>H3*H4</f>
        <v>18</v>
      </c>
      <c r="J5" s="12"/>
    </row>
    <row r="6" spans="1:10" x14ac:dyDescent="0.25">
      <c r="A6" s="3">
        <v>8</v>
      </c>
      <c r="B6" s="3" t="str">
        <f>VLOOKUP(A6,'Issues Log'!$A$2:$B$14,2,FALSE)</f>
        <v>QA verification for task 3</v>
      </c>
      <c r="C6" s="3">
        <f>VLOOKUP(A6,'Issues Log'!$A$2:$E$14,5,FALSE)</f>
        <v>0.25</v>
      </c>
      <c r="D6" s="10">
        <f>VLOOKUP(A6,'Issues Log'!$A$2:$G$14,7,FALSE)</f>
        <v>0</v>
      </c>
      <c r="G6" t="s">
        <v>40</v>
      </c>
      <c r="H6">
        <v>0.69</v>
      </c>
      <c r="J6" s="12"/>
    </row>
    <row r="7" spans="1:10" x14ac:dyDescent="0.25">
      <c r="A7" s="3">
        <v>9</v>
      </c>
      <c r="B7" s="3" t="str">
        <f>VLOOKUP(A7,'Issues Log'!$A$2:$B$14,2,FALSE)</f>
        <v>QA Build Release</v>
      </c>
      <c r="C7" s="3">
        <f>VLOOKUP(A7,'Issues Log'!$A$2:$E$14,5,FALSE)</f>
        <v>0.5</v>
      </c>
      <c r="D7" s="10">
        <f>VLOOKUP(A7,'Issues Log'!$A$2:$G$14,7,FALSE)</f>
        <v>0</v>
      </c>
      <c r="G7" t="s">
        <v>72</v>
      </c>
      <c r="H7">
        <f>H5*H6</f>
        <v>12.419999999999998</v>
      </c>
    </row>
    <row r="8" spans="1:10" x14ac:dyDescent="0.25">
      <c r="A8" s="3">
        <v>10</v>
      </c>
      <c r="B8" s="3" t="str">
        <f>VLOOKUP(A8,'Issues Log'!$A$2:$B$14,2,FALSE)</f>
        <v>QC Testing for task 2 &amp; 3 and raising bug(s) if any.</v>
      </c>
      <c r="C8" s="3">
        <f>VLOOKUP(A8,'Issues Log'!$A$2:$E$14,5,FALSE)</f>
        <v>1</v>
      </c>
      <c r="D8" s="10">
        <f>VLOOKUP(A8,'Issues Log'!$A$2:$G$14,7,FALSE)</f>
        <v>0</v>
      </c>
      <c r="G8" t="s">
        <v>39</v>
      </c>
      <c r="H8" s="12">
        <f>H2+H3</f>
        <v>42071</v>
      </c>
    </row>
    <row r="9" spans="1:10" x14ac:dyDescent="0.25">
      <c r="A9" s="3">
        <v>11</v>
      </c>
      <c r="B9" s="3" t="str">
        <f>VLOOKUP(A9,'Issues Log'!$A$2:$B$14,2,FALSE)</f>
        <v>QA Bug(s) fixing if any</v>
      </c>
      <c r="C9" s="3">
        <f>VLOOKUP(A9,'Issues Log'!$A$2:$E$14,5,FALSE)</f>
        <v>0.5</v>
      </c>
      <c r="D9" s="10">
        <f>VLOOKUP(A9,'Issues Log'!$A$2:$G$14,7,FALSE)</f>
        <v>0</v>
      </c>
      <c r="G9" t="s">
        <v>73</v>
      </c>
      <c r="H9" s="15">
        <f>H7/H3*-1</f>
        <v>-2.0699999999999998</v>
      </c>
    </row>
    <row r="10" spans="1:10" x14ac:dyDescent="0.25">
      <c r="A10" s="3">
        <v>12</v>
      </c>
      <c r="B10" s="3" t="str">
        <f>VLOOKUP(A10,'Issues Log'!$A$2:$B$14,2,FALSE)</f>
        <v>QA Build Release After Bug fixing.</v>
      </c>
      <c r="C10" s="3">
        <v>0.5</v>
      </c>
      <c r="D10" s="10">
        <f>VLOOKUP(A10,'Issues Log'!$A$2:$G$14,7,FALSE)</f>
        <v>0</v>
      </c>
      <c r="G10" t="s">
        <v>42</v>
      </c>
      <c r="H10" s="15">
        <f>H5/H3</f>
        <v>3</v>
      </c>
    </row>
    <row r="11" spans="1:10" ht="30" x14ac:dyDescent="0.25">
      <c r="A11" s="3">
        <v>13</v>
      </c>
      <c r="B11" s="3" t="str">
        <f>VLOOKUP(A11,'Issues Log'!$A$2:$B$14,2,FALSE)</f>
        <v>QC Re-Testing for task 2 &amp; 3 along with bugs and making demo ready.</v>
      </c>
      <c r="C11" s="3">
        <v>0.5</v>
      </c>
      <c r="D11" s="10">
        <f>VLOOKUP(A11,'Issues Log'!$A$2:$G$14,7,FALSE)</f>
        <v>0</v>
      </c>
    </row>
    <row r="13" spans="1:10" x14ac:dyDescent="0.25">
      <c r="B13" t="s">
        <v>44</v>
      </c>
      <c r="C13">
        <f>SUM(C2:C11)</f>
        <v>6</v>
      </c>
    </row>
    <row r="14" spans="1:10" x14ac:dyDescent="0.25">
      <c r="B14" s="4" t="s">
        <v>74</v>
      </c>
      <c r="C14" s="16">
        <f>H7-C13</f>
        <v>6.4199999999999982</v>
      </c>
    </row>
    <row r="16" spans="1:10" x14ac:dyDescent="0.25">
      <c r="H16" s="12"/>
    </row>
    <row r="17" spans="8:8" x14ac:dyDescent="0.25">
      <c r="H17" s="12"/>
    </row>
    <row r="23" spans="8:8" x14ac:dyDescent="0.25">
      <c r="H23" s="15"/>
    </row>
    <row r="24" spans="8:8" x14ac:dyDescent="0.25">
      <c r="H24" s="1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workbookViewId="0"/>
  </sheetViews>
  <sheetFormatPr defaultRowHeight="15" x14ac:dyDescent="0.25"/>
  <cols>
    <col min="1" max="1" width="10.85546875" style="3" customWidth="1"/>
    <col min="2" max="2" width="9.140625" style="3"/>
    <col min="3" max="3" width="13.42578125" style="3" customWidth="1"/>
    <col min="4" max="4" width="14.85546875" style="19" customWidth="1"/>
    <col min="5" max="5" width="12" style="3" customWidth="1"/>
    <col min="6" max="11" width="11.7109375" style="3" customWidth="1"/>
    <col min="12" max="12" width="11.5703125" style="3" customWidth="1"/>
    <col min="13" max="13" width="10.140625" style="3" customWidth="1"/>
    <col min="14" max="14" width="9.140625" style="3"/>
    <col min="15" max="15" width="12.42578125" style="3" customWidth="1"/>
    <col min="16" max="16384" width="9.140625" style="3"/>
  </cols>
  <sheetData>
    <row r="1" spans="1:21" ht="45" x14ac:dyDescent="0.25">
      <c r="A1" s="1" t="s">
        <v>45</v>
      </c>
      <c r="B1" s="1" t="s">
        <v>46</v>
      </c>
      <c r="C1" s="1" t="s">
        <v>47</v>
      </c>
      <c r="D1" s="1" t="s">
        <v>58</v>
      </c>
      <c r="E1" s="1" t="s">
        <v>48</v>
      </c>
      <c r="F1" s="1" t="s">
        <v>49</v>
      </c>
      <c r="G1" s="1" t="s">
        <v>54</v>
      </c>
      <c r="H1" s="1" t="s">
        <v>55</v>
      </c>
      <c r="I1" s="1" t="s">
        <v>56</v>
      </c>
      <c r="J1" s="1" t="s">
        <v>59</v>
      </c>
      <c r="K1" s="1" t="s">
        <v>57</v>
      </c>
      <c r="L1" s="1" t="s">
        <v>50</v>
      </c>
      <c r="M1" s="1" t="s">
        <v>51</v>
      </c>
      <c r="N1" s="1" t="s">
        <v>52</v>
      </c>
      <c r="O1" s="1" t="s">
        <v>53</v>
      </c>
      <c r="R1" s="1" t="s">
        <v>60</v>
      </c>
      <c r="S1" s="1" t="s">
        <v>61</v>
      </c>
      <c r="T1" s="1" t="s">
        <v>62</v>
      </c>
      <c r="U1" s="1" t="s">
        <v>63</v>
      </c>
    </row>
    <row r="2" spans="1:21" x14ac:dyDescent="0.25">
      <c r="B2" s="3">
        <v>0</v>
      </c>
      <c r="C2" s="3">
        <f t="shared" ref="C2:C8" si="0">ROUND((T2*B2)+U2,1)</f>
        <v>12.4</v>
      </c>
      <c r="D2" s="18">
        <f>M2</f>
        <v>6</v>
      </c>
      <c r="E2" s="14">
        <v>0</v>
      </c>
      <c r="F2" s="14">
        <v>0</v>
      </c>
      <c r="G2" s="14">
        <v>0</v>
      </c>
      <c r="H2" s="14">
        <v>0</v>
      </c>
      <c r="I2" s="14">
        <v>0</v>
      </c>
      <c r="J2" s="14">
        <v>0</v>
      </c>
      <c r="K2" s="14">
        <v>0</v>
      </c>
      <c r="L2" s="3">
        <f>SUM(E2:K2)</f>
        <v>0</v>
      </c>
      <c r="M2" s="3">
        <f t="shared" ref="M2:M8" si="1">S2-L2</f>
        <v>6</v>
      </c>
      <c r="N2" s="3">
        <f t="shared" ref="N2:N8" si="2">B2*R2</f>
        <v>0</v>
      </c>
      <c r="O2" s="3">
        <f>IF((N2&gt;0),ROUND((L2/N2),2),0)</f>
        <v>0</v>
      </c>
      <c r="R2" s="3">
        <f>'Iteration 1'!$H$10</f>
        <v>3</v>
      </c>
      <c r="S2" s="3">
        <f>'Iteration 1'!$C$13</f>
        <v>6</v>
      </c>
      <c r="T2" s="3">
        <f>'Iteration 1'!$H$9</f>
        <v>-2.0699999999999998</v>
      </c>
      <c r="U2" s="3">
        <f>'Iteration 1'!$H$7</f>
        <v>12.419999999999998</v>
      </c>
    </row>
    <row r="3" spans="1:21" x14ac:dyDescent="0.25">
      <c r="A3" s="17">
        <v>42065</v>
      </c>
      <c r="B3" s="3">
        <v>1</v>
      </c>
      <c r="C3" s="3">
        <f t="shared" si="0"/>
        <v>10.4</v>
      </c>
      <c r="D3" s="18">
        <f t="shared" ref="D3:D8" si="3">M3</f>
        <v>4.5999999999999996</v>
      </c>
      <c r="E3" s="13">
        <v>0.5</v>
      </c>
      <c r="F3" s="13">
        <v>0.9</v>
      </c>
      <c r="G3" s="13">
        <v>0</v>
      </c>
      <c r="H3" s="13">
        <v>0</v>
      </c>
      <c r="I3" s="13">
        <v>0</v>
      </c>
      <c r="J3" s="13">
        <v>0</v>
      </c>
      <c r="K3" s="13">
        <v>0</v>
      </c>
      <c r="L3" s="3">
        <f>SUM(E3:K3)+L2</f>
        <v>1.4</v>
      </c>
      <c r="M3" s="3">
        <f t="shared" si="1"/>
        <v>4.5999999999999996</v>
      </c>
      <c r="N3" s="3">
        <f t="shared" si="2"/>
        <v>3</v>
      </c>
      <c r="O3" s="3">
        <f>IF((N3&gt;0),ROUND((L3/N3),2),0)</f>
        <v>0.47</v>
      </c>
      <c r="R3" s="3">
        <f>'Iteration 1'!$H$10</f>
        <v>3</v>
      </c>
      <c r="S3" s="3">
        <f>'Iteration 1'!$C$13</f>
        <v>6</v>
      </c>
      <c r="T3" s="3">
        <f>'Iteration 1'!$H$9</f>
        <v>-2.0699999999999998</v>
      </c>
      <c r="U3" s="3">
        <f>'Iteration 1'!$H$7</f>
        <v>12.419999999999998</v>
      </c>
    </row>
    <row r="4" spans="1:21" x14ac:dyDescent="0.25">
      <c r="A4" s="17">
        <v>42066</v>
      </c>
      <c r="B4" s="3">
        <v>2</v>
      </c>
      <c r="C4" s="3">
        <f t="shared" si="0"/>
        <v>8.3000000000000007</v>
      </c>
      <c r="D4" s="18">
        <f t="shared" si="3"/>
        <v>3.5</v>
      </c>
      <c r="E4" s="13">
        <v>0.75</v>
      </c>
      <c r="F4" s="13">
        <v>0.35</v>
      </c>
      <c r="G4" s="13">
        <v>0</v>
      </c>
      <c r="H4" s="13">
        <v>0</v>
      </c>
      <c r="I4" s="13">
        <v>0</v>
      </c>
      <c r="J4" s="13">
        <v>0</v>
      </c>
      <c r="K4" s="13">
        <v>0</v>
      </c>
      <c r="L4" s="3">
        <f t="shared" ref="L4:L8" si="4">SUM(E4:K4)+L3</f>
        <v>2.5</v>
      </c>
      <c r="M4" s="3">
        <f t="shared" si="1"/>
        <v>3.5</v>
      </c>
      <c r="N4" s="3">
        <f t="shared" si="2"/>
        <v>6</v>
      </c>
      <c r="O4" s="3">
        <f t="shared" ref="O4:O8" si="5">IF((N4&gt;0),ROUND((L4/N4),2),0)</f>
        <v>0.42</v>
      </c>
      <c r="R4" s="3">
        <f>'Iteration 1'!$H$10</f>
        <v>3</v>
      </c>
      <c r="S4" s="3">
        <f>'Iteration 1'!$C$13</f>
        <v>6</v>
      </c>
      <c r="T4" s="3">
        <f>'Iteration 1'!$H$9</f>
        <v>-2.0699999999999998</v>
      </c>
      <c r="U4" s="3">
        <f>'Iteration 1'!$H$7</f>
        <v>12.419999999999998</v>
      </c>
    </row>
    <row r="5" spans="1:21" x14ac:dyDescent="0.25">
      <c r="A5" s="17">
        <v>42067</v>
      </c>
      <c r="B5" s="3">
        <v>3</v>
      </c>
      <c r="C5" s="3">
        <f t="shared" si="0"/>
        <v>6.2</v>
      </c>
      <c r="D5" s="18">
        <f t="shared" si="3"/>
        <v>2.6</v>
      </c>
      <c r="E5" s="13">
        <v>0</v>
      </c>
      <c r="F5" s="13">
        <v>0</v>
      </c>
      <c r="G5" s="13">
        <v>0.5</v>
      </c>
      <c r="H5" s="13">
        <v>0.4</v>
      </c>
      <c r="I5" s="13">
        <v>0</v>
      </c>
      <c r="J5" s="13">
        <v>0</v>
      </c>
      <c r="K5" s="13">
        <v>0</v>
      </c>
      <c r="L5" s="3">
        <f t="shared" si="4"/>
        <v>3.4</v>
      </c>
      <c r="M5" s="3">
        <f t="shared" si="1"/>
        <v>2.6</v>
      </c>
      <c r="N5" s="3">
        <f t="shared" si="2"/>
        <v>9</v>
      </c>
      <c r="O5" s="3">
        <f t="shared" si="5"/>
        <v>0.38</v>
      </c>
      <c r="R5" s="3">
        <f>'Iteration 1'!$H$10</f>
        <v>3</v>
      </c>
      <c r="S5" s="3">
        <f>'Iteration 1'!$C$13</f>
        <v>6</v>
      </c>
      <c r="T5" s="3">
        <f>'Iteration 1'!$H$9</f>
        <v>-2.0699999999999998</v>
      </c>
      <c r="U5" s="3">
        <f>'Iteration 1'!$H$7</f>
        <v>12.419999999999998</v>
      </c>
    </row>
    <row r="6" spans="1:21" x14ac:dyDescent="0.25">
      <c r="A6" s="17">
        <v>42068</v>
      </c>
      <c r="B6" s="3">
        <v>4</v>
      </c>
      <c r="C6" s="3">
        <f t="shared" si="0"/>
        <v>4.0999999999999996</v>
      </c>
      <c r="D6" s="18">
        <f t="shared" si="3"/>
        <v>1.2000000000000002</v>
      </c>
      <c r="E6" s="13">
        <v>0</v>
      </c>
      <c r="F6" s="13">
        <v>0</v>
      </c>
      <c r="G6" s="13">
        <v>0</v>
      </c>
      <c r="H6" s="13">
        <v>0.1</v>
      </c>
      <c r="I6" s="13">
        <v>0.9</v>
      </c>
      <c r="J6" s="13">
        <v>0.4</v>
      </c>
      <c r="K6" s="13">
        <v>0</v>
      </c>
      <c r="L6" s="3">
        <f t="shared" si="4"/>
        <v>4.8</v>
      </c>
      <c r="M6" s="3">
        <f t="shared" si="1"/>
        <v>1.2000000000000002</v>
      </c>
      <c r="N6" s="3">
        <f t="shared" si="2"/>
        <v>12</v>
      </c>
      <c r="O6" s="3">
        <f t="shared" si="5"/>
        <v>0.4</v>
      </c>
      <c r="R6" s="3">
        <f>'Iteration 1'!$H$10</f>
        <v>3</v>
      </c>
      <c r="S6" s="3">
        <f>'Iteration 1'!$C$13</f>
        <v>6</v>
      </c>
      <c r="T6" s="3">
        <f>'Iteration 1'!$H$9</f>
        <v>-2.0699999999999998</v>
      </c>
      <c r="U6" s="3">
        <f>'Iteration 1'!$H$7</f>
        <v>12.419999999999998</v>
      </c>
    </row>
    <row r="7" spans="1:21" x14ac:dyDescent="0.25">
      <c r="A7" s="17">
        <v>42069</v>
      </c>
      <c r="B7" s="3">
        <v>5</v>
      </c>
      <c r="C7" s="3">
        <f t="shared" si="0"/>
        <v>2.1</v>
      </c>
      <c r="D7" s="18">
        <f t="shared" si="3"/>
        <v>0.45000000000000018</v>
      </c>
      <c r="E7" s="13">
        <v>0</v>
      </c>
      <c r="F7" s="13">
        <v>0</v>
      </c>
      <c r="G7" s="13">
        <v>0</v>
      </c>
      <c r="H7" s="13">
        <v>0</v>
      </c>
      <c r="I7" s="13">
        <v>0.1</v>
      </c>
      <c r="J7" s="13">
        <v>0.6</v>
      </c>
      <c r="K7" s="13">
        <v>0.05</v>
      </c>
      <c r="L7" s="3">
        <f t="shared" si="4"/>
        <v>5.55</v>
      </c>
      <c r="M7" s="3">
        <f t="shared" si="1"/>
        <v>0.45000000000000018</v>
      </c>
      <c r="N7" s="3">
        <f t="shared" si="2"/>
        <v>15</v>
      </c>
      <c r="O7" s="3">
        <f t="shared" si="5"/>
        <v>0.37</v>
      </c>
      <c r="R7" s="3">
        <f>'Iteration 1'!$H$10</f>
        <v>3</v>
      </c>
      <c r="S7" s="3">
        <f>'Iteration 1'!$C$13</f>
        <v>6</v>
      </c>
      <c r="T7" s="3">
        <f>'Iteration 1'!$H$9</f>
        <v>-2.0699999999999998</v>
      </c>
      <c r="U7" s="3">
        <f>'Iteration 1'!$H$7</f>
        <v>12.419999999999998</v>
      </c>
    </row>
    <row r="8" spans="1:21" x14ac:dyDescent="0.25">
      <c r="A8" s="17">
        <v>42070</v>
      </c>
      <c r="B8" s="3">
        <v>6</v>
      </c>
      <c r="C8" s="3">
        <f t="shared" si="0"/>
        <v>0</v>
      </c>
      <c r="D8" s="18">
        <f t="shared" si="3"/>
        <v>0</v>
      </c>
      <c r="E8" s="13">
        <v>0</v>
      </c>
      <c r="F8" s="13">
        <v>0</v>
      </c>
      <c r="G8" s="13">
        <v>0</v>
      </c>
      <c r="H8" s="13">
        <v>0</v>
      </c>
      <c r="I8" s="13">
        <v>0</v>
      </c>
      <c r="J8" s="13">
        <v>0</v>
      </c>
      <c r="K8" s="13">
        <v>0.45</v>
      </c>
      <c r="L8" s="3">
        <f t="shared" si="4"/>
        <v>6</v>
      </c>
      <c r="M8" s="3">
        <f t="shared" si="1"/>
        <v>0</v>
      </c>
      <c r="N8" s="3">
        <f t="shared" si="2"/>
        <v>18</v>
      </c>
      <c r="O8" s="3">
        <f t="shared" si="5"/>
        <v>0.33</v>
      </c>
      <c r="R8" s="3">
        <f>'Iteration 1'!$H$10</f>
        <v>3</v>
      </c>
      <c r="S8" s="3">
        <f>'Iteration 1'!$C$13</f>
        <v>6</v>
      </c>
      <c r="T8" s="3">
        <f>'Iteration 1'!$H$9</f>
        <v>-2.0699999999999998</v>
      </c>
      <c r="U8" s="3">
        <f>'Iteration 1'!$H$7</f>
        <v>12.419999999999998</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Issues Log</vt:lpstr>
      <vt:lpstr>Iteration 1</vt:lpstr>
      <vt:lpstr>Iteration 1 BurnDown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2015-03-22T14:21:20Z</dcterms:created>
  <dcterms:modified xsi:type="dcterms:W3CDTF">2015-03-25T18:12:05Z</dcterms:modified>
</cp:coreProperties>
</file>